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ac58554e43e098a4/Shipton Gorge PC/Financial Records/2024-2025/2024-2025 AGAR Year End Documents/AGAR Docs/"/>
    </mc:Choice>
  </mc:AlternateContent>
  <xr:revisionPtr revIDLastSave="39" documentId="8_{6A3F68A0-8987-461C-8EE1-301D4D6687CE}" xr6:coauthVersionLast="47" xr6:coauthVersionMax="47" xr10:uidLastSave="{6F11B428-5F6C-42C4-A684-8991848A6AAE}"/>
  <bookViews>
    <workbookView xWindow="-98" yWindow="-98" windowWidth="23236" windowHeight="13875" tabRatio="874" xr2:uid="{00000000-000D-0000-FFFF-FFFF00000000}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E34" i="11" l="1"/>
  <c r="C34" i="11"/>
  <c r="C40" i="11"/>
  <c r="B40" i="11"/>
  <c r="D39" i="11"/>
  <c r="D38" i="11"/>
  <c r="D37" i="11"/>
  <c r="D15" i="13"/>
  <c r="D40" i="11" l="1"/>
  <c r="F20" i="14"/>
  <c r="F17" i="14"/>
  <c r="E4" i="14"/>
  <c r="F10" i="13"/>
  <c r="H10" i="13" s="1"/>
  <c r="E19" i="13"/>
  <c r="G19" i="13" s="1"/>
  <c r="E18" i="13"/>
  <c r="G18" i="13" s="1"/>
  <c r="E11" i="13"/>
  <c r="G11" i="13" s="1"/>
  <c r="E12" i="13"/>
  <c r="G12" i="13" s="1"/>
  <c r="E13" i="13"/>
  <c r="G13" i="13" s="1"/>
  <c r="E14" i="13"/>
  <c r="G14" i="13" s="1"/>
  <c r="E10" i="13"/>
  <c r="G10" i="13" s="1"/>
  <c r="F19" i="13"/>
  <c r="H19" i="13" s="1"/>
  <c r="F18" i="13"/>
  <c r="H18" i="13" s="1"/>
  <c r="F11" i="13"/>
  <c r="H11" i="13" s="1"/>
  <c r="F12" i="13"/>
  <c r="H12" i="13" s="1"/>
  <c r="F13" i="13"/>
  <c r="H13" i="13" s="1"/>
  <c r="F14" i="13"/>
  <c r="H14" i="13" s="1"/>
  <c r="G21" i="14" l="1"/>
  <c r="J19" i="13"/>
  <c r="J18" i="13"/>
  <c r="J10" i="13"/>
  <c r="J13" i="13"/>
  <c r="J12" i="13"/>
  <c r="E6" i="12"/>
  <c r="C6" i="12"/>
  <c r="E4" i="11"/>
  <c r="C4" i="11"/>
  <c r="E4" i="10"/>
  <c r="C4" i="10"/>
  <c r="E4" i="9"/>
  <c r="C4" i="9"/>
  <c r="E4" i="8"/>
  <c r="C4" i="8"/>
  <c r="E4" i="7"/>
  <c r="C4" i="7"/>
  <c r="C4" i="1"/>
  <c r="E4" i="1"/>
  <c r="C21" i="12"/>
  <c r="B21" i="12"/>
  <c r="D20" i="12"/>
  <c r="D19" i="12"/>
  <c r="D18" i="12"/>
  <c r="D17" i="12"/>
  <c r="D16" i="12"/>
  <c r="D15" i="12"/>
  <c r="D14" i="12"/>
  <c r="F9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27" i="9" s="1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E7" i="10" l="1"/>
  <c r="F7" i="10" s="1"/>
  <c r="D29" i="10"/>
  <c r="D30" i="7"/>
  <c r="E7" i="8"/>
  <c r="F7" i="8" s="1"/>
  <c r="E8" i="12"/>
  <c r="E9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21" i="12"/>
  <c r="D28" i="11"/>
  <c r="D28" i="8"/>
  <c r="D26" i="1"/>
</calcChain>
</file>

<file path=xl/sharedStrings.xml><?xml version="1.0" encoding="utf-8"?>
<sst xmlns="http://schemas.openxmlformats.org/spreadsheetml/2006/main" count="157" uniqueCount="75">
  <si>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</si>
  <si>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</si>
  <si>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</si>
  <si>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</si>
  <si>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</si>
  <si>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</si>
  <si>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</si>
  <si>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</si>
  <si>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</si>
  <si>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</si>
  <si>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</si>
  <si>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</si>
  <si>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</si>
  <si>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</si>
  <si>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</si>
  <si>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</si>
  <si>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</si>
  <si>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</si>
  <si>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</si>
  <si>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</si>
  <si>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</si>
  <si>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</si>
  <si>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</si>
  <si>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</si>
  <si>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</si>
  <si>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</si>
  <si>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</si>
  <si>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</si>
  <si>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</si>
  <si>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</si>
  <si>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</si>
  <si>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</si>
  <si>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</si>
  <si>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</si>
  <si>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</si>
  <si>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</si>
  <si>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</si>
  <si>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</si>
  <si>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</si>
  <si>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</si>
  <si>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</si>
  <si>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</si>
  <si>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</si>
  <si>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</si>
  <si>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</si>
  <si>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</si>
  <si>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</si>
  <si>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</si>
  <si>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Reserve 2</t>
  </si>
  <si>
    <t>Reserve 3</t>
  </si>
  <si>
    <t>Reserve 4</t>
  </si>
  <si>
    <t>Reserve 5</t>
  </si>
  <si>
    <t>Reserve 6</t>
  </si>
  <si>
    <t>Reserve 7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</si>
  <si>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</si>
  <si>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</si>
  <si>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</si>
  <si>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</si>
  <si>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</si>
  <si>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</si>
  <si>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</si>
  <si>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</si>
  <si>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</si>
  <si>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</si>
  <si>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</si>
  <si>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</si>
  <si>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</si>
  <si>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</si>
  <si>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</si>
  <si>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</si>
  <si>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</si>
  <si>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>Shipton Gorge Parish Council 2024/2025</t>
  </si>
  <si>
    <t>Spend on equipment to refurbish and upgrade the village playing field.</t>
  </si>
  <si>
    <t>Play park</t>
  </si>
  <si>
    <t xml:space="preserve">The council received a large grant of £10,00 in the financial year 2023/2024 to refurbish the Playing Field.  The VAT refund of £2104 caused the additional income in 2023/2024 compared to just one, much small VAT refund this financial year.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</si>
</sst>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20" fillId="6" borderId="2" xfId="0" applyFont="1" applyFill="1" applyBorder="1" applyAlignment="1">
      <alignment horizontal="left" vertical="top" wrapText="1"/>
    </xf>
    <xf numFmtId="2" fontId="0" fillId="0" borderId="0" xfId="0" applyNumberFormat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20" fillId="6" borderId="18" xfId="0" applyFont="1" applyFill="1" applyBorder="1" applyAlignment="1">
      <alignment horizontal="left" vertical="top" wrapText="1"/>
    </xf>
    <xf numFmtId="0" fontId="20" fillId="6" borderId="19" xfId="0" applyFont="1" applyFill="1" applyBorder="1" applyAlignment="1">
      <alignment horizontal="left" vertical="top" wrapText="1"/>
    </xf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0" borderId="2" xfId="0" applyFont="1" applyBorder="1"/>
    <xf numFmtId="0" fontId="8" fillId="0" borderId="3" xfId="0" applyFont="1" applyBorder="1"/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7ED1-8665-4D3D-A776-EE9DC5C1B51B}">
  <sheetPr>
    <pageSetUpPr fitToPage="1"/>
  </sheetPr>
  <dimension ref="B1:K19"/>
  <sheetViews>
    <sheetView tabSelected="1" topLeftCell="C11" workbookViewId="0">
      <selection activeCell="J12" sqref="J12"/>
    </sheetView>
  </sheetViews>
  <sheetFormatPr defaultRowHeight="14.25" x14ac:dyDescent="0.45"/>
  <cols>
    <col min="1" max="1" width="4.1328125" customWidth="1"/>
    <col min="2" max="2" width="28.73046875" style="22" customWidth="1"/>
    <col min="3" max="6" width="16.59765625" customWidth="1"/>
    <col min="7" max="8" width="16.59765625" hidden="1" customWidth="1"/>
    <col min="9" max="9" width="77.1328125" style="24" customWidth="1"/>
    <col min="10" max="10" width="40.1328125" customWidth="1"/>
    <col min="11" max="11" width="0.1328125" customWidth="1"/>
  </cols>
  <sheetData>
    <row r="1" spans="2:11" x14ac:dyDescent="0.45">
      <c r="B1" s="84" t="s">
        <v>71</v>
      </c>
      <c r="C1" s="85"/>
    </row>
    <row r="3" spans="2:11" ht="17.25" customHeight="1" x14ac:dyDescent="0.45">
      <c r="B3" s="26" t="s">
        <v>68</v>
      </c>
    </row>
    <row r="5" spans="2:11" ht="15" customHeight="1" x14ac:dyDescent="0.45">
      <c r="B5" s="84" t="s">
        <v>36</v>
      </c>
      <c r="C5" s="85"/>
      <c r="D5" s="85"/>
      <c r="E5" s="85"/>
      <c r="F5" s="85"/>
      <c r="G5" s="85"/>
      <c r="H5" s="85"/>
      <c r="I5" s="85"/>
    </row>
    <row r="6" spans="2:11" ht="15" customHeight="1" thickBot="1" x14ac:dyDescent="0.5"/>
    <row r="7" spans="2:11" ht="15" customHeight="1" x14ac:dyDescent="0.45">
      <c r="B7" s="27"/>
      <c r="C7" s="83" t="s">
        <v>13</v>
      </c>
      <c r="D7" s="83"/>
      <c r="E7" s="47"/>
      <c r="F7" s="47"/>
      <c r="G7" s="47"/>
      <c r="H7" s="47"/>
      <c r="I7" s="37" t="s">
        <v>14</v>
      </c>
      <c r="J7" s="42" t="s">
        <v>40</v>
      </c>
    </row>
    <row r="8" spans="2:11" ht="28.5" x14ac:dyDescent="0.45">
      <c r="B8" s="28"/>
      <c r="C8" s="29">
        <v>45382</v>
      </c>
      <c r="D8" s="29">
        <v>45747</v>
      </c>
      <c r="E8" s="48" t="s">
        <v>41</v>
      </c>
      <c r="F8" s="48" t="s">
        <v>42</v>
      </c>
      <c r="G8" s="48"/>
      <c r="H8" s="48"/>
      <c r="I8" s="38" t="s">
        <v>35</v>
      </c>
      <c r="J8" s="43"/>
    </row>
    <row r="9" spans="2:11" s="21" customFormat="1" ht="28.5" x14ac:dyDescent="0.45">
      <c r="B9" s="30" t="s">
        <v>15</v>
      </c>
      <c r="C9" s="68">
        <v>25753</v>
      </c>
      <c r="D9" s="68">
        <v>16250</v>
      </c>
      <c r="E9" s="55"/>
      <c r="F9" s="55"/>
      <c r="G9" s="50"/>
      <c r="H9" s="50"/>
      <c r="I9" s="39" t="s">
        <v>34</v>
      </c>
      <c r="J9" s="44"/>
    </row>
    <row r="10" spans="2:11" s="21" customFormat="1" ht="28.9" thickBot="1" x14ac:dyDescent="0.5">
      <c r="B10" s="30" t="s">
        <v>16</v>
      </c>
      <c r="C10" s="68">
        <v>9637.5</v>
      </c>
      <c r="D10" s="68">
        <v>10722</v>
      </c>
      <c r="E10" s="50">
        <f>D10-C10</f>
        <v>1084.5</v>
      </c>
      <c r="F10" s="49">
        <f>IF(AND(C10=0,D10=0),0,IF(C10=0,1,IF(D10=0,-1,(D10-C10)/C10)))</f>
        <v>0.11252918287937744</v>
      </c>
      <c r="G10" s="34" t="str">
        <f>IF(E10&gt;100000,"Yes",IF(E10&lt;-100000,"Yes","No"))</f>
        <v>No</v>
      </c>
      <c r="H10" s="34" t="str">
        <f>IF(F10&gt;15%,"Yes",IF(F10&lt;-15%,"Yes","No"))</f>
        <v>No</v>
      </c>
      <c r="I10" s="39" t="s">
        <v>17</v>
      </c>
      <c r="J10" s="77" t="str">
        <f>IF(ISBLANK(C10),"Enter figures",IF(G10="Yes","Please explain within the relevant tab",IF(H10="Yes","Please explain within the relevant tab","No explanation required")))</f>
        <v>No explanation required</v>
      </c>
    </row>
    <row r="11" spans="2:11" s="21" customFormat="1" ht="86.65" customHeight="1" thickBot="1" x14ac:dyDescent="0.5">
      <c r="B11" s="30" t="s">
        <v>18</v>
      </c>
      <c r="C11" s="68">
        <v>2663.5</v>
      </c>
      <c r="D11" s="68">
        <v>1042</v>
      </c>
      <c r="E11" s="50">
        <f t="shared" ref="E11:E14" si="0">D11-C11</f>
        <v>-1621.5</v>
      </c>
      <c r="F11" s="49">
        <f t="shared" ref="F11:F14" si="1">IF(AND(C11=0,D11=0),0,IF(C11=0,1,IF(D11=0,-1,(D11-C11)/C11)))</f>
        <v>-0.60878543270133278</v>
      </c>
      <c r="G11" s="34" t="str">
        <f t="shared" ref="G11:G14" si="2">IF(E11&gt;100000,"Yes",IF(E11&lt;-100000,"Yes","No"))</f>
        <v>No</v>
      </c>
      <c r="H11" s="34" t="str">
        <f t="shared" ref="H11:H14" si="3">IF(F11&gt;15%,"Yes",IF(F11&lt;-15%,"Yes","No"))</f>
        <v>Yes</v>
      </c>
      <c r="I11" s="39" t="s">
        <v>19</v>
      </c>
      <c r="J11" s="86" t="s">
        <v>74</v>
      </c>
      <c r="K11" s="87"/>
    </row>
    <row r="12" spans="2:11" ht="42.75" x14ac:dyDescent="0.45">
      <c r="B12" s="31" t="s">
        <v>20</v>
      </c>
      <c r="C12" s="68">
        <v>4192</v>
      </c>
      <c r="D12" s="68">
        <v>4550</v>
      </c>
      <c r="E12" s="50">
        <f t="shared" si="0"/>
        <v>358</v>
      </c>
      <c r="F12" s="49">
        <f t="shared" si="1"/>
        <v>8.5400763358778622E-2</v>
      </c>
      <c r="G12" s="34" t="str">
        <f t="shared" si="2"/>
        <v>No</v>
      </c>
      <c r="H12" s="34" t="str">
        <f t="shared" si="3"/>
        <v>No</v>
      </c>
      <c r="I12" s="39" t="s">
        <v>21</v>
      </c>
      <c r="J12" s="78" t="str">
        <f t="shared" ref="J12:J13" si="4">IF(ISBLANK(C12),"Enter figures",IF(G12="Yes","Please explain within the relevant tab",IF(H12="Yes","Please explain within the relevant tab","No explanation required")))</f>
        <v>No explanation required</v>
      </c>
    </row>
    <row r="13" spans="2:11" ht="28.5" x14ac:dyDescent="0.45">
      <c r="B13" s="31" t="s">
        <v>22</v>
      </c>
      <c r="C13" s="68">
        <v>0</v>
      </c>
      <c r="D13" s="68">
        <v>0</v>
      </c>
      <c r="E13" s="50">
        <f t="shared" si="0"/>
        <v>0</v>
      </c>
      <c r="F13" s="49">
        <f t="shared" si="1"/>
        <v>0</v>
      </c>
      <c r="G13" s="34" t="str">
        <f t="shared" si="2"/>
        <v>No</v>
      </c>
      <c r="H13" s="34" t="str">
        <f t="shared" si="3"/>
        <v>No</v>
      </c>
      <c r="I13" s="39" t="s">
        <v>23</v>
      </c>
      <c r="J13" s="46" t="str">
        <f t="shared" si="4"/>
        <v>No explanation required</v>
      </c>
    </row>
    <row r="14" spans="2:11" ht="28.5" x14ac:dyDescent="0.45">
      <c r="B14" s="31" t="s">
        <v>24</v>
      </c>
      <c r="C14" s="68">
        <v>17612</v>
      </c>
      <c r="D14" s="68">
        <v>8660</v>
      </c>
      <c r="E14" s="50">
        <f t="shared" si="0"/>
        <v>-8952</v>
      </c>
      <c r="F14" s="49">
        <f t="shared" si="1"/>
        <v>-0.50828980240744948</v>
      </c>
      <c r="G14" s="34" t="str">
        <f t="shared" si="2"/>
        <v>No</v>
      </c>
      <c r="H14" s="34" t="str">
        <f t="shared" si="3"/>
        <v>Yes</v>
      </c>
      <c r="I14" s="39" t="s">
        <v>25</v>
      </c>
      <c r="J14" s="81" t="s">
        <v>72</v>
      </c>
      <c r="K14" s="79"/>
    </row>
    <row r="15" spans="2:11" ht="38.25" customHeight="1" thickBot="1" x14ac:dyDescent="0.5">
      <c r="B15" s="32" t="s">
        <v>26</v>
      </c>
      <c r="C15" s="69">
        <f>C9+C10+C11-C12-C13-C14</f>
        <v>16250</v>
      </c>
      <c r="D15" s="69">
        <f>D9+D10+D11-D12-D13-D14</f>
        <v>14804</v>
      </c>
      <c r="E15" s="56"/>
      <c r="F15" s="56"/>
      <c r="G15" s="51"/>
      <c r="H15" s="51"/>
      <c r="I15" s="40" t="s">
        <v>27</v>
      </c>
      <c r="J15" s="80"/>
    </row>
    <row r="16" spans="2:11" ht="14.65" thickBot="1" x14ac:dyDescent="0.5">
      <c r="B16" s="23"/>
      <c r="C16" s="52" t="s">
        <v>56</v>
      </c>
      <c r="D16" s="52" t="s">
        <v>56</v>
      </c>
      <c r="E16" s="52"/>
      <c r="F16" s="52"/>
      <c r="G16" s="52"/>
      <c r="H16" s="52"/>
      <c r="I16" s="25"/>
      <c r="J16" s="46"/>
    </row>
    <row r="17" spans="2:10" ht="28.5" x14ac:dyDescent="0.45">
      <c r="B17" s="33" t="s">
        <v>28</v>
      </c>
      <c r="C17" s="70">
        <v>0</v>
      </c>
      <c r="D17" s="70"/>
      <c r="E17" s="54"/>
      <c r="F17" s="57"/>
      <c r="G17" s="53"/>
      <c r="H17" s="53"/>
      <c r="I17" s="41" t="s">
        <v>29</v>
      </c>
      <c r="J17" s="45"/>
    </row>
    <row r="18" spans="2:10" ht="28.5" x14ac:dyDescent="0.45">
      <c r="B18" s="31" t="s">
        <v>30</v>
      </c>
      <c r="C18" s="68">
        <v>46827</v>
      </c>
      <c r="D18" s="68">
        <v>46427</v>
      </c>
      <c r="E18" s="50">
        <f>D18-C18</f>
        <v>-400</v>
      </c>
      <c r="F18" s="49">
        <f t="shared" ref="F18:F19" si="5">IF(AND(C18=0,D18=0),0,IF(C18=0,1,IF(D18=0,-1,(D18-C18)/C18)))</f>
        <v>-8.5420804236871883E-3</v>
      </c>
      <c r="G18" s="34" t="str">
        <f t="shared" ref="G18:G19" si="6">IF(E18&gt;100000,"Yes",IF(E18&lt;-100000,"Yes","No"))</f>
        <v>No</v>
      </c>
      <c r="H18" s="34" t="str">
        <f t="shared" ref="H18:H19" si="7">IF(F18&gt;15%,"Yes",IF(F18&lt;-15%,"Yes","No"))</f>
        <v>No</v>
      </c>
      <c r="I18" s="39" t="s">
        <v>31</v>
      </c>
      <c r="J18" s="46" t="str">
        <f t="shared" ref="J18:J19" si="8">IF(ISBLANK(C18),"Enter figures",IF(G18="Yes","Please explain within the relevant tab",IF(H18="Yes","Please explain within the relevant tab","No explanation required")))</f>
        <v>No explanation required</v>
      </c>
    </row>
    <row r="19" spans="2:10" ht="28.9" thickBot="1" x14ac:dyDescent="0.5">
      <c r="B19" s="32" t="s">
        <v>32</v>
      </c>
      <c r="C19" s="71">
        <v>0</v>
      </c>
      <c r="D19" s="71"/>
      <c r="E19" s="51">
        <f>D19-C19</f>
        <v>0</v>
      </c>
      <c r="F19" s="58">
        <f t="shared" si="5"/>
        <v>0</v>
      </c>
      <c r="G19" s="35" t="str">
        <f t="shared" si="6"/>
        <v>No</v>
      </c>
      <c r="H19" s="35" t="str">
        <f t="shared" si="7"/>
        <v>No</v>
      </c>
      <c r="I19" s="40" t="s">
        <v>33</v>
      </c>
      <c r="J19" s="46" t="str">
        <f t="shared" si="8"/>
        <v>No explanation required</v>
      </c>
    </row>
  </sheetData>
  <mergeCells count="4">
    <mergeCell ref="C7:D7"/>
    <mergeCell ref="B5:I5"/>
    <mergeCell ref="B1:C1"/>
    <mergeCell ref="J11:K11"/>
  </mergeCells>
  <conditionalFormatting sqref="E10:E14 E18:E19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10:F14 F17:F19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10:J14">
    <cfRule type="cellIs" dxfId="2" priority="3" operator="equal">
      <formula>"Please explain within the relevant tab"</formula>
    </cfRule>
  </conditionalFormatting>
  <conditionalFormatting sqref="J15">
    <cfRule type="cellIs" dxfId="1" priority="2" operator="equal">
      <formula>"Please explain in the Reserves tab"</formula>
    </cfRule>
  </conditionalFormatting>
  <conditionalFormatting sqref="J18:J19">
    <cfRule type="cellIs" dxfId="0" priority="1" operator="equal">
      <formula>"Please explain within the relevant tab"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workbookViewId="0">
      <selection activeCell="C12" sqref="C12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</cols>
  <sheetData>
    <row r="1" spans="2:6" x14ac:dyDescent="0.45">
      <c r="B1" s="15" t="s">
        <v>2</v>
      </c>
    </row>
    <row r="3" spans="2:6" x14ac:dyDescent="0.45">
      <c r="B3" s="8"/>
    </row>
    <row r="4" spans="2:6" x14ac:dyDescent="0.45">
      <c r="B4" t="s">
        <v>57</v>
      </c>
      <c r="C4" s="36">
        <f>'Accounting Statement'!C10</f>
        <v>9637.5</v>
      </c>
      <c r="D4" t="s">
        <v>69</v>
      </c>
      <c r="E4" s="36">
        <f>'Accounting Statement'!D10</f>
        <v>10722</v>
      </c>
    </row>
    <row r="6" spans="2:6" x14ac:dyDescent="0.45">
      <c r="D6" t="s">
        <v>3</v>
      </c>
      <c r="E6" s="1">
        <f>E4-C4</f>
        <v>1084.5</v>
      </c>
    </row>
    <row r="7" spans="2:6" x14ac:dyDescent="0.45">
      <c r="D7" t="s">
        <v>37</v>
      </c>
      <c r="E7" s="6">
        <f>IF(AND(C4=0,E4=0),0,IF(C4=0,1,IF(E4=0,-1,(E4-C4)/C4)))</f>
        <v>0.11252918287937744</v>
      </c>
      <c r="F7" t="str">
        <f>IF(E7&lt;-0.15,"yes explain",IF(E7&gt;0.15,"Yes explain","No explanation required"))</f>
        <v>No explanation required</v>
      </c>
    </row>
    <row r="9" spans="2:6" x14ac:dyDescent="0.45">
      <c r="B9" s="8" t="s">
        <v>5</v>
      </c>
    </row>
    <row r="10" spans="2:6" x14ac:dyDescent="0.45">
      <c r="B10" s="8"/>
    </row>
    <row r="11" spans="2:6" s="3" customFormat="1" ht="26.65" x14ac:dyDescent="0.45">
      <c r="B11" s="4" t="s">
        <v>58</v>
      </c>
      <c r="C11" s="4" t="s">
        <v>70</v>
      </c>
      <c r="D11" s="5" t="s">
        <v>3</v>
      </c>
      <c r="E11" s="91" t="s">
        <v>1</v>
      </c>
      <c r="F11" s="92"/>
    </row>
    <row r="12" spans="2:6" s="11" customFormat="1" x14ac:dyDescent="0.45">
      <c r="B12" s="12"/>
      <c r="C12" s="12"/>
      <c r="D12" s="13">
        <f t="shared" ref="D12:D25" si="0">C12-B12</f>
        <v>0</v>
      </c>
      <c r="E12" s="88"/>
      <c r="F12" s="89"/>
    </row>
    <row r="13" spans="2:6" s="11" customFormat="1" x14ac:dyDescent="0.45">
      <c r="B13" s="12"/>
      <c r="C13" s="12"/>
      <c r="D13" s="13">
        <f t="shared" si="0"/>
        <v>0</v>
      </c>
      <c r="E13" s="88"/>
      <c r="F13" s="89"/>
    </row>
    <row r="14" spans="2:6" s="11" customFormat="1" x14ac:dyDescent="0.45">
      <c r="B14" s="12"/>
      <c r="C14" s="12"/>
      <c r="D14" s="13">
        <f t="shared" si="0"/>
        <v>0</v>
      </c>
      <c r="E14" s="88"/>
      <c r="F14" s="89"/>
    </row>
    <row r="15" spans="2:6" s="11" customFormat="1" x14ac:dyDescent="0.45">
      <c r="B15" s="12"/>
      <c r="C15" s="12"/>
      <c r="D15" s="13">
        <f t="shared" si="0"/>
        <v>0</v>
      </c>
      <c r="E15" s="88"/>
      <c r="F15" s="89"/>
    </row>
    <row r="16" spans="2:6" s="11" customFormat="1" x14ac:dyDescent="0.45">
      <c r="B16" s="12"/>
      <c r="C16" s="12"/>
      <c r="D16" s="13">
        <f t="shared" si="0"/>
        <v>0</v>
      </c>
      <c r="E16" s="88"/>
      <c r="F16" s="89"/>
    </row>
    <row r="17" spans="1:8" s="11" customFormat="1" x14ac:dyDescent="0.45">
      <c r="B17" s="12"/>
      <c r="C17" s="12"/>
      <c r="D17" s="13">
        <f t="shared" si="0"/>
        <v>0</v>
      </c>
      <c r="E17" s="88"/>
      <c r="F17" s="89"/>
    </row>
    <row r="18" spans="1:8" s="11" customFormat="1" x14ac:dyDescent="0.45">
      <c r="B18" s="12"/>
      <c r="C18" s="12"/>
      <c r="D18" s="13">
        <f t="shared" si="0"/>
        <v>0</v>
      </c>
      <c r="E18" s="88"/>
      <c r="F18" s="89"/>
    </row>
    <row r="19" spans="1:8" s="11" customFormat="1" x14ac:dyDescent="0.45">
      <c r="B19" s="12"/>
      <c r="C19" s="12"/>
      <c r="D19" s="13">
        <f t="shared" si="0"/>
        <v>0</v>
      </c>
      <c r="E19" s="88"/>
      <c r="F19" s="89"/>
    </row>
    <row r="20" spans="1:8" s="11" customFormat="1" x14ac:dyDescent="0.45">
      <c r="B20" s="12"/>
      <c r="C20" s="12"/>
      <c r="D20" s="13">
        <f t="shared" si="0"/>
        <v>0</v>
      </c>
      <c r="E20" s="88"/>
      <c r="F20" s="89"/>
    </row>
    <row r="21" spans="1:8" s="11" customFormat="1" x14ac:dyDescent="0.45">
      <c r="B21" s="12"/>
      <c r="C21" s="12"/>
      <c r="D21" s="13">
        <f t="shared" si="0"/>
        <v>0</v>
      </c>
      <c r="E21" s="88"/>
      <c r="F21" s="89"/>
    </row>
    <row r="22" spans="1:8" s="11" customFormat="1" x14ac:dyDescent="0.45">
      <c r="B22" s="12"/>
      <c r="C22" s="12"/>
      <c r="D22" s="13">
        <f t="shared" si="0"/>
        <v>0</v>
      </c>
      <c r="E22" s="88"/>
      <c r="F22" s="89"/>
    </row>
    <row r="23" spans="1:8" s="11" customFormat="1" x14ac:dyDescent="0.45">
      <c r="B23" s="12"/>
      <c r="C23" s="12"/>
      <c r="D23" s="13">
        <f t="shared" si="0"/>
        <v>0</v>
      </c>
      <c r="E23" s="88"/>
      <c r="F23" s="89"/>
    </row>
    <row r="24" spans="1:8" s="11" customFormat="1" x14ac:dyDescent="0.45">
      <c r="B24" s="12"/>
      <c r="C24" s="12"/>
      <c r="D24" s="13">
        <f t="shared" si="0"/>
        <v>0</v>
      </c>
      <c r="E24" s="88"/>
      <c r="F24" s="89"/>
    </row>
    <row r="25" spans="1:8" s="11" customFormat="1" x14ac:dyDescent="0.45">
      <c r="B25" s="12"/>
      <c r="C25" s="12"/>
      <c r="D25" s="13">
        <f t="shared" si="0"/>
        <v>0</v>
      </c>
      <c r="E25" s="88"/>
      <c r="F25" s="89"/>
    </row>
    <row r="26" spans="1:8" x14ac:dyDescent="0.45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90"/>
      <c r="F26" s="89"/>
      <c r="G26" s="7"/>
    </row>
    <row r="27" spans="1:8" x14ac:dyDescent="0.45">
      <c r="H27" s="2"/>
    </row>
    <row r="28" spans="1:8" x14ac:dyDescent="0.45">
      <c r="F28" s="7"/>
    </row>
    <row r="29" spans="1:8" x14ac:dyDescent="0.45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C6E6D-982D-4CBC-999B-77CF2B5CB682}">
  <sheetPr>
    <tabColor rgb="FFFFFF00"/>
    <pageSetUpPr fitToPage="1"/>
  </sheetPr>
  <dimension ref="A1:H33"/>
  <sheetViews>
    <sheetView workbookViewId="0">
      <selection activeCell="E24" sqref="E24:F24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82.86328125" customWidth="1"/>
  </cols>
  <sheetData>
    <row r="1" spans="1:7" x14ac:dyDescent="0.45">
      <c r="B1" s="15" t="s">
        <v>6</v>
      </c>
    </row>
    <row r="3" spans="1:7" x14ac:dyDescent="0.45">
      <c r="B3" s="8"/>
    </row>
    <row r="4" spans="1:7" x14ac:dyDescent="0.45">
      <c r="B4" t="s">
        <v>57</v>
      </c>
      <c r="C4" s="36">
        <f>'Accounting Statement'!C11</f>
        <v>2663.5</v>
      </c>
      <c r="D4" t="s">
        <v>69</v>
      </c>
      <c r="E4" s="36">
        <f>'Accounting Statement'!D11</f>
        <v>1042</v>
      </c>
    </row>
    <row r="6" spans="1:7" x14ac:dyDescent="0.45">
      <c r="D6" t="s">
        <v>3</v>
      </c>
      <c r="E6" s="1">
        <f>E4-C4</f>
        <v>-1621.5</v>
      </c>
    </row>
    <row r="7" spans="1:7" x14ac:dyDescent="0.45">
      <c r="D7" t="s">
        <v>37</v>
      </c>
      <c r="E7" s="6">
        <f>IF(AND(C4=0,E4=0),0,IF(C4=0,1,IF(E4=0,-1,(E4-C4)/C4)))</f>
        <v>-0.60878543270133278</v>
      </c>
      <c r="F7" t="str">
        <f>IF(E7&lt;-0.15,"yes explain",IF(E7&gt;0.15,"Yes explain","No explanation required"))</f>
        <v>yes explain</v>
      </c>
    </row>
    <row r="9" spans="1:7" x14ac:dyDescent="0.45">
      <c r="B9" s="8" t="s">
        <v>5</v>
      </c>
    </row>
    <row r="10" spans="1:7" x14ac:dyDescent="0.45">
      <c r="B10" s="76" t="s">
        <v>38</v>
      </c>
    </row>
    <row r="11" spans="1:7" x14ac:dyDescent="0.45">
      <c r="B11" s="76" t="s">
        <v>59</v>
      </c>
    </row>
    <row r="12" spans="1:7" x14ac:dyDescent="0.45">
      <c r="B12" s="76"/>
    </row>
    <row r="13" spans="1:7" x14ac:dyDescent="0.45">
      <c r="B13" s="8"/>
    </row>
    <row r="14" spans="1:7" s="3" customFormat="1" ht="26.65" x14ac:dyDescent="0.45">
      <c r="B14" s="4" t="s">
        <v>58</v>
      </c>
      <c r="C14" s="4" t="s">
        <v>70</v>
      </c>
      <c r="D14" s="5" t="s">
        <v>3</v>
      </c>
      <c r="E14" s="91" t="s">
        <v>1</v>
      </c>
      <c r="F14" s="92"/>
    </row>
    <row r="15" spans="1:7" s="17" customFormat="1" ht="52.15" customHeight="1" x14ac:dyDescent="0.45">
      <c r="A15" s="16"/>
      <c r="B15" s="68">
        <v>2663</v>
      </c>
      <c r="C15" s="68">
        <v>1042</v>
      </c>
      <c r="D15" s="74">
        <f>C15-B15</f>
        <v>-1621</v>
      </c>
      <c r="E15" s="95" t="s">
        <v>74</v>
      </c>
      <c r="F15" s="96"/>
      <c r="G15" s="16"/>
    </row>
    <row r="16" spans="1:7" s="11" customFormat="1" x14ac:dyDescent="0.45">
      <c r="B16" s="12"/>
      <c r="C16" s="12"/>
      <c r="D16" s="74">
        <f t="shared" ref="D16:D29" si="0">C16-B16</f>
        <v>0</v>
      </c>
      <c r="E16" s="88"/>
      <c r="F16" s="89"/>
    </row>
    <row r="17" spans="1:8" s="11" customFormat="1" x14ac:dyDescent="0.45">
      <c r="B17" s="12"/>
      <c r="C17" s="12"/>
      <c r="D17" s="74">
        <f t="shared" si="0"/>
        <v>0</v>
      </c>
      <c r="E17" s="88"/>
      <c r="F17" s="89"/>
    </row>
    <row r="18" spans="1:8" s="11" customFormat="1" x14ac:dyDescent="0.45">
      <c r="B18" s="12"/>
      <c r="C18" s="12"/>
      <c r="D18" s="74">
        <f t="shared" si="0"/>
        <v>0</v>
      </c>
      <c r="E18" s="88"/>
      <c r="F18" s="89"/>
    </row>
    <row r="19" spans="1:8" s="11" customFormat="1" x14ac:dyDescent="0.45">
      <c r="B19" s="12"/>
      <c r="C19" s="12"/>
      <c r="D19" s="74">
        <f t="shared" si="0"/>
        <v>0</v>
      </c>
      <c r="E19" s="88"/>
      <c r="F19" s="89"/>
    </row>
    <row r="20" spans="1:8" s="11" customFormat="1" x14ac:dyDescent="0.45">
      <c r="B20" s="12"/>
      <c r="C20" s="12"/>
      <c r="D20" s="74">
        <f t="shared" si="0"/>
        <v>0</v>
      </c>
      <c r="E20" s="88"/>
      <c r="F20" s="89"/>
    </row>
    <row r="21" spans="1:8" s="11" customFormat="1" x14ac:dyDescent="0.45">
      <c r="B21" s="12"/>
      <c r="C21" s="12"/>
      <c r="D21" s="74">
        <f t="shared" si="0"/>
        <v>0</v>
      </c>
      <c r="E21" s="88"/>
      <c r="F21" s="89"/>
    </row>
    <row r="22" spans="1:8" s="11" customFormat="1" x14ac:dyDescent="0.45">
      <c r="B22" s="12"/>
      <c r="C22" s="12"/>
      <c r="D22" s="74">
        <f t="shared" si="0"/>
        <v>0</v>
      </c>
      <c r="E22" s="88"/>
      <c r="F22" s="89"/>
    </row>
    <row r="23" spans="1:8" s="11" customFormat="1" x14ac:dyDescent="0.45">
      <c r="B23" s="12"/>
      <c r="C23" s="12"/>
      <c r="D23" s="74">
        <f t="shared" si="0"/>
        <v>0</v>
      </c>
      <c r="E23" s="88"/>
      <c r="F23" s="89"/>
    </row>
    <row r="24" spans="1:8" s="11" customFormat="1" x14ac:dyDescent="0.45">
      <c r="B24" s="12"/>
      <c r="C24" s="12"/>
      <c r="D24" s="74">
        <f t="shared" si="0"/>
        <v>0</v>
      </c>
      <c r="E24" s="88"/>
      <c r="F24" s="89"/>
    </row>
    <row r="25" spans="1:8" s="11" customFormat="1" x14ac:dyDescent="0.45">
      <c r="B25" s="12"/>
      <c r="C25" s="12"/>
      <c r="D25" s="74">
        <f t="shared" si="0"/>
        <v>0</v>
      </c>
      <c r="E25" s="88"/>
      <c r="F25" s="89"/>
    </row>
    <row r="26" spans="1:8" s="11" customFormat="1" x14ac:dyDescent="0.45">
      <c r="B26" s="12"/>
      <c r="C26" s="12"/>
      <c r="D26" s="74">
        <f t="shared" si="0"/>
        <v>0</v>
      </c>
      <c r="E26" s="88"/>
      <c r="F26" s="89"/>
    </row>
    <row r="27" spans="1:8" s="11" customFormat="1" x14ac:dyDescent="0.45">
      <c r="B27" s="12"/>
      <c r="C27" s="12"/>
      <c r="D27" s="74">
        <f t="shared" si="0"/>
        <v>0</v>
      </c>
      <c r="E27" s="88"/>
      <c r="F27" s="89"/>
    </row>
    <row r="28" spans="1:8" s="11" customFormat="1" x14ac:dyDescent="0.45">
      <c r="B28" s="12"/>
      <c r="C28" s="12"/>
      <c r="D28" s="74">
        <f t="shared" si="0"/>
        <v>0</v>
      </c>
      <c r="E28" s="88"/>
      <c r="F28" s="89"/>
    </row>
    <row r="29" spans="1:8" s="11" customFormat="1" x14ac:dyDescent="0.45">
      <c r="B29" s="12"/>
      <c r="C29" s="12"/>
      <c r="D29" s="74">
        <f t="shared" si="0"/>
        <v>0</v>
      </c>
      <c r="E29" s="88"/>
      <c r="F29" s="89"/>
    </row>
    <row r="30" spans="1:8" x14ac:dyDescent="0.45">
      <c r="A30" s="9" t="s">
        <v>0</v>
      </c>
      <c r="B30" s="10">
        <f>SUM(B15:B29)</f>
        <v>2663</v>
      </c>
      <c r="C30" s="10">
        <f>SUM(C15:C29)</f>
        <v>1042</v>
      </c>
      <c r="D30" s="75">
        <f>SUM(D15:D29)</f>
        <v>-1621</v>
      </c>
      <c r="E30" s="90"/>
      <c r="F30" s="89"/>
      <c r="G30" s="7"/>
    </row>
    <row r="31" spans="1:8" x14ac:dyDescent="0.45">
      <c r="H31" s="2"/>
    </row>
    <row r="32" spans="1:8" x14ac:dyDescent="0.45">
      <c r="F32" s="7"/>
    </row>
    <row r="33" spans="1:1" x14ac:dyDescent="0.45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03D80-27EB-4D3E-9F14-F1A1A2F946E3}">
  <sheetPr>
    <pageSetUpPr fitToPage="1"/>
  </sheetPr>
  <dimension ref="A1:H31"/>
  <sheetViews>
    <sheetView workbookViewId="0">
      <selection activeCell="C13" sqref="C13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</cols>
  <sheetData>
    <row r="1" spans="1:7" x14ac:dyDescent="0.45">
      <c r="B1" s="15" t="s">
        <v>7</v>
      </c>
    </row>
    <row r="3" spans="1:7" x14ac:dyDescent="0.45">
      <c r="B3" s="8"/>
    </row>
    <row r="4" spans="1:7" x14ac:dyDescent="0.45">
      <c r="B4" t="s">
        <v>57</v>
      </c>
      <c r="C4" s="36">
        <f>'Accounting Statement'!C12</f>
        <v>4192</v>
      </c>
      <c r="D4" t="s">
        <v>69</v>
      </c>
      <c r="E4" s="36">
        <f>'Accounting Statement'!D12</f>
        <v>4550</v>
      </c>
    </row>
    <row r="6" spans="1:7" x14ac:dyDescent="0.45">
      <c r="D6" t="s">
        <v>3</v>
      </c>
      <c r="E6" s="1">
        <f>E4-C4</f>
        <v>358</v>
      </c>
    </row>
    <row r="7" spans="1:7" x14ac:dyDescent="0.45">
      <c r="D7" t="s">
        <v>37</v>
      </c>
      <c r="E7" s="6">
        <f>IF(AND(C4=0,E4=0),0,IF(C4=0,1,IF(E4=0,-1,(E4-C4)/C4)))</f>
        <v>8.5400763358778622E-2</v>
      </c>
      <c r="F7" t="str">
        <f>IF(E7&lt;-0.15,"yes explain",IF(E7&gt;0.15,"Yes explain","No explanation required"))</f>
        <v>No explanation required</v>
      </c>
    </row>
    <row r="9" spans="1:7" x14ac:dyDescent="0.45">
      <c r="B9" s="8" t="s">
        <v>5</v>
      </c>
    </row>
    <row r="10" spans="1:7" x14ac:dyDescent="0.45">
      <c r="B10" s="76" t="s">
        <v>67</v>
      </c>
    </row>
    <row r="11" spans="1:7" x14ac:dyDescent="0.45">
      <c r="B11" s="8"/>
    </row>
    <row r="12" spans="1:7" s="3" customFormat="1" ht="26.65" x14ac:dyDescent="0.45">
      <c r="B12" s="4" t="s">
        <v>58</v>
      </c>
      <c r="C12" s="4" t="s">
        <v>70</v>
      </c>
      <c r="D12" s="5" t="s">
        <v>3</v>
      </c>
      <c r="E12" s="91" t="s">
        <v>1</v>
      </c>
      <c r="F12" s="92"/>
    </row>
    <row r="13" spans="1:7" s="17" customFormat="1" x14ac:dyDescent="0.45">
      <c r="A13" s="16"/>
      <c r="B13" s="13"/>
      <c r="C13" s="13"/>
      <c r="D13" s="13">
        <f>C13-B13</f>
        <v>0</v>
      </c>
      <c r="E13" s="93"/>
      <c r="F13" s="94"/>
      <c r="G13" s="16"/>
    </row>
    <row r="14" spans="1:7" s="11" customFormat="1" x14ac:dyDescent="0.45">
      <c r="B14" s="12"/>
      <c r="C14" s="12"/>
      <c r="D14" s="13">
        <f t="shared" ref="D14:D27" si="0">C14-B14</f>
        <v>0</v>
      </c>
      <c r="E14" s="88"/>
      <c r="F14" s="89"/>
    </row>
    <row r="15" spans="1:7" s="11" customFormat="1" x14ac:dyDescent="0.45">
      <c r="B15" s="12"/>
      <c r="C15" s="12"/>
      <c r="D15" s="13">
        <f t="shared" si="0"/>
        <v>0</v>
      </c>
      <c r="E15" s="88"/>
      <c r="F15" s="89"/>
    </row>
    <row r="16" spans="1:7" s="11" customFormat="1" x14ac:dyDescent="0.45">
      <c r="B16" s="12"/>
      <c r="C16" s="12"/>
      <c r="D16" s="13">
        <f t="shared" si="0"/>
        <v>0</v>
      </c>
      <c r="E16" s="88"/>
      <c r="F16" s="89"/>
    </row>
    <row r="17" spans="1:8" s="11" customFormat="1" x14ac:dyDescent="0.45">
      <c r="B17" s="12"/>
      <c r="C17" s="12"/>
      <c r="D17" s="13">
        <f t="shared" si="0"/>
        <v>0</v>
      </c>
      <c r="E17" s="88"/>
      <c r="F17" s="89"/>
    </row>
    <row r="18" spans="1:8" s="11" customFormat="1" x14ac:dyDescent="0.45">
      <c r="B18" s="12"/>
      <c r="C18" s="12"/>
      <c r="D18" s="13">
        <f t="shared" si="0"/>
        <v>0</v>
      </c>
      <c r="E18" s="88"/>
      <c r="F18" s="89"/>
    </row>
    <row r="19" spans="1:8" s="11" customFormat="1" x14ac:dyDescent="0.45">
      <c r="B19" s="12"/>
      <c r="C19" s="12"/>
      <c r="D19" s="13">
        <f t="shared" si="0"/>
        <v>0</v>
      </c>
      <c r="E19" s="88"/>
      <c r="F19" s="89"/>
    </row>
    <row r="20" spans="1:8" s="11" customFormat="1" x14ac:dyDescent="0.45">
      <c r="B20" s="12"/>
      <c r="C20" s="12"/>
      <c r="D20" s="13">
        <f t="shared" si="0"/>
        <v>0</v>
      </c>
      <c r="E20" s="88"/>
      <c r="F20" s="89"/>
    </row>
    <row r="21" spans="1:8" s="11" customFormat="1" x14ac:dyDescent="0.45">
      <c r="B21" s="12"/>
      <c r="C21" s="12"/>
      <c r="D21" s="13">
        <f t="shared" si="0"/>
        <v>0</v>
      </c>
      <c r="E21" s="88"/>
      <c r="F21" s="89"/>
    </row>
    <row r="22" spans="1:8" s="11" customFormat="1" x14ac:dyDescent="0.45">
      <c r="B22" s="12"/>
      <c r="C22" s="12"/>
      <c r="D22" s="13">
        <f t="shared" si="0"/>
        <v>0</v>
      </c>
      <c r="E22" s="88"/>
      <c r="F22" s="89"/>
    </row>
    <row r="23" spans="1:8" s="11" customFormat="1" x14ac:dyDescent="0.45">
      <c r="B23" s="12"/>
      <c r="C23" s="12"/>
      <c r="D23" s="13">
        <f t="shared" si="0"/>
        <v>0</v>
      </c>
      <c r="E23" s="88"/>
      <c r="F23" s="89"/>
    </row>
    <row r="24" spans="1:8" s="11" customFormat="1" x14ac:dyDescent="0.45">
      <c r="B24" s="12"/>
      <c r="C24" s="12"/>
      <c r="D24" s="13">
        <f t="shared" si="0"/>
        <v>0</v>
      </c>
      <c r="E24" s="88"/>
      <c r="F24" s="89"/>
    </row>
    <row r="25" spans="1:8" s="11" customFormat="1" x14ac:dyDescent="0.45">
      <c r="B25" s="12"/>
      <c r="C25" s="12"/>
      <c r="D25" s="13">
        <f t="shared" si="0"/>
        <v>0</v>
      </c>
      <c r="E25" s="88"/>
      <c r="F25" s="89"/>
    </row>
    <row r="26" spans="1:8" s="11" customFormat="1" x14ac:dyDescent="0.45">
      <c r="B26" s="12"/>
      <c r="C26" s="12"/>
      <c r="D26" s="13">
        <f t="shared" si="0"/>
        <v>0</v>
      </c>
      <c r="E26" s="88"/>
      <c r="F26" s="89"/>
    </row>
    <row r="27" spans="1:8" s="11" customFormat="1" x14ac:dyDescent="0.45">
      <c r="B27" s="12"/>
      <c r="C27" s="12"/>
      <c r="D27" s="13">
        <f t="shared" si="0"/>
        <v>0</v>
      </c>
      <c r="E27" s="88"/>
      <c r="F27" s="89"/>
    </row>
    <row r="28" spans="1:8" x14ac:dyDescent="0.4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90"/>
      <c r="F28" s="89"/>
      <c r="G28" s="7"/>
    </row>
    <row r="29" spans="1:8" x14ac:dyDescent="0.45">
      <c r="H29" s="2"/>
    </row>
    <row r="30" spans="1:8" x14ac:dyDescent="0.45">
      <c r="F30" s="7"/>
    </row>
    <row r="31" spans="1:8" x14ac:dyDescent="0.45">
      <c r="A31" s="14" t="s">
        <v>4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838-C612-4CEB-995A-D3986388D4E0}">
  <sheetPr>
    <pageSetUpPr fitToPage="1"/>
  </sheetPr>
  <dimension ref="A1:H30"/>
  <sheetViews>
    <sheetView workbookViewId="0">
      <selection activeCell="C12" sqref="C12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</cols>
  <sheetData>
    <row r="1" spans="1:7" x14ac:dyDescent="0.45">
      <c r="B1" s="15" t="s">
        <v>8</v>
      </c>
    </row>
    <row r="3" spans="1:7" x14ac:dyDescent="0.45">
      <c r="B3" s="8"/>
    </row>
    <row r="4" spans="1:7" x14ac:dyDescent="0.45">
      <c r="B4" t="s">
        <v>57</v>
      </c>
      <c r="C4" s="36">
        <f>'Accounting Statement'!C13</f>
        <v>0</v>
      </c>
      <c r="D4" t="s">
        <v>69</v>
      </c>
      <c r="E4" s="36">
        <f>'Accounting Statement'!D13</f>
        <v>0</v>
      </c>
    </row>
    <row r="6" spans="1:7" x14ac:dyDescent="0.45">
      <c r="D6" t="s">
        <v>3</v>
      </c>
      <c r="E6" s="1">
        <f>E4-C4</f>
        <v>0</v>
      </c>
    </row>
    <row r="7" spans="1:7" x14ac:dyDescent="0.45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45">
      <c r="B9" s="8" t="s">
        <v>5</v>
      </c>
    </row>
    <row r="10" spans="1:7" x14ac:dyDescent="0.45">
      <c r="B10" s="8"/>
    </row>
    <row r="11" spans="1:7" s="3" customFormat="1" ht="26.65" x14ac:dyDescent="0.45">
      <c r="B11" s="4" t="s">
        <v>58</v>
      </c>
      <c r="C11" s="4" t="s">
        <v>70</v>
      </c>
      <c r="D11" s="5" t="s">
        <v>3</v>
      </c>
      <c r="E11" s="91" t="s">
        <v>1</v>
      </c>
      <c r="F11" s="92"/>
    </row>
    <row r="12" spans="1:7" s="17" customFormat="1" x14ac:dyDescent="0.45">
      <c r="A12" s="16"/>
      <c r="B12" s="13"/>
      <c r="C12" s="13"/>
      <c r="D12" s="13">
        <f>C12-B12</f>
        <v>0</v>
      </c>
      <c r="E12" s="93"/>
      <c r="F12" s="94"/>
      <c r="G12" s="16"/>
    </row>
    <row r="13" spans="1:7" s="11" customFormat="1" x14ac:dyDescent="0.45">
      <c r="B13" s="12"/>
      <c r="C13" s="12"/>
      <c r="D13" s="13">
        <f t="shared" ref="D13:D26" si="0">C13-B13</f>
        <v>0</v>
      </c>
      <c r="E13" s="88"/>
      <c r="F13" s="89"/>
    </row>
    <row r="14" spans="1:7" s="11" customFormat="1" x14ac:dyDescent="0.45">
      <c r="B14" s="12"/>
      <c r="C14" s="12"/>
      <c r="D14" s="13">
        <f t="shared" si="0"/>
        <v>0</v>
      </c>
      <c r="E14" s="88"/>
      <c r="F14" s="89"/>
    </row>
    <row r="15" spans="1:7" s="11" customFormat="1" x14ac:dyDescent="0.45">
      <c r="B15" s="12"/>
      <c r="C15" s="12"/>
      <c r="D15" s="13">
        <f t="shared" si="0"/>
        <v>0</v>
      </c>
      <c r="E15" s="88"/>
      <c r="F15" s="89"/>
    </row>
    <row r="16" spans="1:7" s="11" customFormat="1" x14ac:dyDescent="0.45">
      <c r="B16" s="12"/>
      <c r="C16" s="12"/>
      <c r="D16" s="13">
        <f t="shared" si="0"/>
        <v>0</v>
      </c>
      <c r="E16" s="88"/>
      <c r="F16" s="89"/>
    </row>
    <row r="17" spans="1:8" s="11" customFormat="1" x14ac:dyDescent="0.45">
      <c r="B17" s="12"/>
      <c r="C17" s="12"/>
      <c r="D17" s="13">
        <f t="shared" si="0"/>
        <v>0</v>
      </c>
      <c r="E17" s="88"/>
      <c r="F17" s="89"/>
    </row>
    <row r="18" spans="1:8" s="11" customFormat="1" x14ac:dyDescent="0.45">
      <c r="B18" s="12"/>
      <c r="C18" s="12"/>
      <c r="D18" s="13">
        <f t="shared" si="0"/>
        <v>0</v>
      </c>
      <c r="E18" s="88"/>
      <c r="F18" s="89"/>
    </row>
    <row r="19" spans="1:8" s="11" customFormat="1" x14ac:dyDescent="0.45">
      <c r="B19" s="12"/>
      <c r="C19" s="12"/>
      <c r="D19" s="13">
        <f t="shared" si="0"/>
        <v>0</v>
      </c>
      <c r="E19" s="88"/>
      <c r="F19" s="89"/>
    </row>
    <row r="20" spans="1:8" s="11" customFormat="1" x14ac:dyDescent="0.45">
      <c r="B20" s="12"/>
      <c r="C20" s="12"/>
      <c r="D20" s="13">
        <f t="shared" si="0"/>
        <v>0</v>
      </c>
      <c r="E20" s="88"/>
      <c r="F20" s="89"/>
    </row>
    <row r="21" spans="1:8" s="11" customFormat="1" x14ac:dyDescent="0.45">
      <c r="B21" s="12"/>
      <c r="C21" s="12"/>
      <c r="D21" s="13">
        <f t="shared" si="0"/>
        <v>0</v>
      </c>
      <c r="E21" s="88"/>
      <c r="F21" s="89"/>
    </row>
    <row r="22" spans="1:8" s="11" customFormat="1" x14ac:dyDescent="0.45">
      <c r="B22" s="12"/>
      <c r="C22" s="12"/>
      <c r="D22" s="13">
        <f t="shared" si="0"/>
        <v>0</v>
      </c>
      <c r="E22" s="88"/>
      <c r="F22" s="89"/>
    </row>
    <row r="23" spans="1:8" s="11" customFormat="1" x14ac:dyDescent="0.45">
      <c r="B23" s="12"/>
      <c r="C23" s="12"/>
      <c r="D23" s="13">
        <f t="shared" si="0"/>
        <v>0</v>
      </c>
      <c r="E23" s="88"/>
      <c r="F23" s="89"/>
    </row>
    <row r="24" spans="1:8" s="11" customFormat="1" x14ac:dyDescent="0.45">
      <c r="B24" s="12"/>
      <c r="C24" s="12"/>
      <c r="D24" s="13">
        <f t="shared" si="0"/>
        <v>0</v>
      </c>
      <c r="E24" s="88"/>
      <c r="F24" s="89"/>
    </row>
    <row r="25" spans="1:8" s="11" customFormat="1" x14ac:dyDescent="0.45">
      <c r="B25" s="12"/>
      <c r="C25" s="12"/>
      <c r="D25" s="13">
        <f t="shared" si="0"/>
        <v>0</v>
      </c>
      <c r="E25" s="88"/>
      <c r="F25" s="89"/>
    </row>
    <row r="26" spans="1:8" s="11" customFormat="1" x14ac:dyDescent="0.45">
      <c r="B26" s="12"/>
      <c r="C26" s="12"/>
      <c r="D26" s="13">
        <f t="shared" si="0"/>
        <v>0</v>
      </c>
      <c r="E26" s="88"/>
      <c r="F26" s="89"/>
    </row>
    <row r="27" spans="1:8" x14ac:dyDescent="0.45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90"/>
      <c r="F27" s="89"/>
      <c r="G27" s="7"/>
    </row>
    <row r="28" spans="1:8" x14ac:dyDescent="0.45">
      <c r="H28" s="2"/>
    </row>
    <row r="29" spans="1:8" x14ac:dyDescent="0.45">
      <c r="F29" s="7"/>
    </row>
    <row r="30" spans="1:8" x14ac:dyDescent="0.45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ADFC-6470-43E2-982E-F378B14F7A14}">
  <sheetPr>
    <tabColor rgb="FFFFFF00"/>
    <pageSetUpPr fitToPage="1"/>
  </sheetPr>
  <dimension ref="A1:H32"/>
  <sheetViews>
    <sheetView workbookViewId="0">
      <selection activeCell="E14" sqref="E14:F14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  <col min="7" max="7" width="20.265625" customWidth="1"/>
  </cols>
  <sheetData>
    <row r="1" spans="1:8" x14ac:dyDescent="0.45">
      <c r="B1" s="15" t="s">
        <v>9</v>
      </c>
    </row>
    <row r="3" spans="1:8" x14ac:dyDescent="0.45">
      <c r="B3" s="8"/>
    </row>
    <row r="4" spans="1:8" x14ac:dyDescent="0.45">
      <c r="B4" t="s">
        <v>57</v>
      </c>
      <c r="C4" s="36">
        <f>'Accounting Statement'!C14</f>
        <v>17612</v>
      </c>
      <c r="D4" t="s">
        <v>69</v>
      </c>
      <c r="E4" s="36">
        <f>'Accounting Statement'!D14</f>
        <v>8660</v>
      </c>
    </row>
    <row r="6" spans="1:8" x14ac:dyDescent="0.45">
      <c r="D6" t="s">
        <v>3</v>
      </c>
      <c r="E6" s="1">
        <f>E4-C4</f>
        <v>-8952</v>
      </c>
    </row>
    <row r="7" spans="1:8" x14ac:dyDescent="0.45">
      <c r="D7" t="s">
        <v>37</v>
      </c>
      <c r="E7" s="6">
        <f>IF(AND(C4=0,E4=0),0,IF(C4=0,1,IF(E4=0,-1,(E4-C4)/C4)))</f>
        <v>-0.50828980240744948</v>
      </c>
      <c r="F7" t="str">
        <f>IF(E7&lt;-0.15,"yes explain",IF(E7&gt;0.15,"Yes explain","No explanation required"))</f>
        <v>yes explain</v>
      </c>
    </row>
    <row r="9" spans="1:8" x14ac:dyDescent="0.45">
      <c r="B9" s="8" t="s">
        <v>5</v>
      </c>
    </row>
    <row r="10" spans="1:8" x14ac:dyDescent="0.45">
      <c r="B10" s="18" t="s">
        <v>39</v>
      </c>
    </row>
    <row r="11" spans="1:8" x14ac:dyDescent="0.45">
      <c r="B11" s="76" t="s">
        <v>59</v>
      </c>
    </row>
    <row r="12" spans="1:8" x14ac:dyDescent="0.45">
      <c r="B12" s="8"/>
    </row>
    <row r="13" spans="1:8" s="3" customFormat="1" ht="26.65" x14ac:dyDescent="0.45">
      <c r="B13" s="4" t="s">
        <v>58</v>
      </c>
      <c r="C13" s="4" t="s">
        <v>70</v>
      </c>
      <c r="D13" s="5" t="s">
        <v>3</v>
      </c>
      <c r="E13" s="91" t="s">
        <v>1</v>
      </c>
      <c r="F13" s="92"/>
      <c r="G13" s="91" t="s">
        <v>60</v>
      </c>
      <c r="H13" s="92"/>
    </row>
    <row r="14" spans="1:8" s="17" customFormat="1" x14ac:dyDescent="0.45">
      <c r="A14" s="16"/>
      <c r="B14" s="68">
        <v>17612</v>
      </c>
      <c r="C14" s="68">
        <v>8660</v>
      </c>
      <c r="D14" s="74">
        <f>C14-B14</f>
        <v>-8952</v>
      </c>
      <c r="E14" s="93" t="s">
        <v>72</v>
      </c>
      <c r="F14" s="94"/>
      <c r="G14" s="16"/>
    </row>
    <row r="15" spans="1:8" s="11" customFormat="1" x14ac:dyDescent="0.45">
      <c r="B15" s="12"/>
      <c r="C15" s="12"/>
      <c r="D15" s="74">
        <f t="shared" ref="D15:D28" si="0">C15-B15</f>
        <v>0</v>
      </c>
      <c r="E15" s="88"/>
      <c r="F15" s="89"/>
    </row>
    <row r="16" spans="1:8" s="11" customFormat="1" x14ac:dyDescent="0.45">
      <c r="B16" s="12"/>
      <c r="C16" s="12"/>
      <c r="D16" s="74">
        <f t="shared" si="0"/>
        <v>0</v>
      </c>
      <c r="E16" s="88"/>
      <c r="F16" s="89"/>
    </row>
    <row r="17" spans="1:8" s="11" customFormat="1" x14ac:dyDescent="0.45">
      <c r="B17" s="12"/>
      <c r="C17" s="12"/>
      <c r="D17" s="74">
        <f t="shared" si="0"/>
        <v>0</v>
      </c>
      <c r="E17" s="88"/>
      <c r="F17" s="89"/>
    </row>
    <row r="18" spans="1:8" s="11" customFormat="1" x14ac:dyDescent="0.45">
      <c r="B18" s="12"/>
      <c r="C18" s="12"/>
      <c r="D18" s="74">
        <f t="shared" si="0"/>
        <v>0</v>
      </c>
      <c r="E18" s="88"/>
      <c r="F18" s="89"/>
    </row>
    <row r="19" spans="1:8" s="11" customFormat="1" x14ac:dyDescent="0.45">
      <c r="B19" s="12"/>
      <c r="C19" s="12"/>
      <c r="D19" s="74">
        <f t="shared" si="0"/>
        <v>0</v>
      </c>
      <c r="E19" s="88"/>
      <c r="F19" s="89"/>
    </row>
    <row r="20" spans="1:8" s="11" customFormat="1" x14ac:dyDescent="0.45">
      <c r="B20" s="12"/>
      <c r="C20" s="12"/>
      <c r="D20" s="74">
        <f t="shared" si="0"/>
        <v>0</v>
      </c>
      <c r="E20" s="88"/>
      <c r="F20" s="89"/>
    </row>
    <row r="21" spans="1:8" s="11" customFormat="1" x14ac:dyDescent="0.45">
      <c r="B21" s="12"/>
      <c r="C21" s="12"/>
      <c r="D21" s="74">
        <f t="shared" si="0"/>
        <v>0</v>
      </c>
      <c r="E21" s="88"/>
      <c r="F21" s="89"/>
    </row>
    <row r="22" spans="1:8" s="11" customFormat="1" x14ac:dyDescent="0.45">
      <c r="B22" s="12"/>
      <c r="C22" s="12"/>
      <c r="D22" s="74">
        <f t="shared" si="0"/>
        <v>0</v>
      </c>
      <c r="E22" s="88"/>
      <c r="F22" s="89"/>
    </row>
    <row r="23" spans="1:8" s="11" customFormat="1" x14ac:dyDescent="0.45">
      <c r="B23" s="12"/>
      <c r="C23" s="12"/>
      <c r="D23" s="74">
        <f t="shared" si="0"/>
        <v>0</v>
      </c>
      <c r="E23" s="88"/>
      <c r="F23" s="89"/>
    </row>
    <row r="24" spans="1:8" s="11" customFormat="1" x14ac:dyDescent="0.45">
      <c r="B24" s="12"/>
      <c r="C24" s="12"/>
      <c r="D24" s="74">
        <f t="shared" si="0"/>
        <v>0</v>
      </c>
      <c r="E24" s="88"/>
      <c r="F24" s="89"/>
    </row>
    <row r="25" spans="1:8" s="11" customFormat="1" x14ac:dyDescent="0.45">
      <c r="B25" s="12"/>
      <c r="C25" s="12"/>
      <c r="D25" s="74">
        <f t="shared" si="0"/>
        <v>0</v>
      </c>
      <c r="E25" s="88"/>
      <c r="F25" s="89"/>
    </row>
    <row r="26" spans="1:8" s="11" customFormat="1" x14ac:dyDescent="0.45">
      <c r="B26" s="12"/>
      <c r="C26" s="12"/>
      <c r="D26" s="74">
        <f t="shared" si="0"/>
        <v>0</v>
      </c>
      <c r="E26" s="88"/>
      <c r="F26" s="89"/>
    </row>
    <row r="27" spans="1:8" s="11" customFormat="1" x14ac:dyDescent="0.45">
      <c r="B27" s="12"/>
      <c r="C27" s="12"/>
      <c r="D27" s="74">
        <f t="shared" si="0"/>
        <v>0</v>
      </c>
      <c r="E27" s="88"/>
      <c r="F27" s="89"/>
    </row>
    <row r="28" spans="1:8" s="11" customFormat="1" x14ac:dyDescent="0.45">
      <c r="B28" s="12"/>
      <c r="C28" s="12"/>
      <c r="D28" s="74">
        <f t="shared" si="0"/>
        <v>0</v>
      </c>
      <c r="E28" s="88"/>
      <c r="F28" s="89"/>
    </row>
    <row r="29" spans="1:8" x14ac:dyDescent="0.45">
      <c r="A29" s="9" t="s">
        <v>0</v>
      </c>
      <c r="B29" s="10">
        <f>SUM(B14:B28)</f>
        <v>17612</v>
      </c>
      <c r="C29" s="10">
        <f>SUM(C14:C28)</f>
        <v>8660</v>
      </c>
      <c r="D29" s="75">
        <f>SUM(D14:D28)</f>
        <v>-8952</v>
      </c>
      <c r="E29" s="90"/>
      <c r="F29" s="89"/>
      <c r="G29" s="7"/>
    </row>
    <row r="30" spans="1:8" x14ac:dyDescent="0.45">
      <c r="H30" s="2"/>
    </row>
    <row r="31" spans="1:8" x14ac:dyDescent="0.45">
      <c r="F31" s="7"/>
    </row>
    <row r="32" spans="1:8" x14ac:dyDescent="0.45">
      <c r="A32" s="14" t="s">
        <v>4</v>
      </c>
    </row>
  </sheetData>
  <mergeCells count="18">
    <mergeCell ref="E29:F29"/>
    <mergeCell ref="E24:F24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5DD-14FF-4B6C-9816-262CF75739F0}">
  <sheetPr>
    <pageSetUpPr fitToPage="1"/>
  </sheetPr>
  <dimension ref="B1:G22"/>
  <sheetViews>
    <sheetView workbookViewId="0">
      <selection activeCell="F24" sqref="F24"/>
    </sheetView>
  </sheetViews>
  <sheetFormatPr defaultColWidth="9.1328125" defaultRowHeight="14.25" x14ac:dyDescent="0.45"/>
  <cols>
    <col min="1" max="1" width="6.86328125" style="59" bestFit="1" customWidth="1"/>
    <col min="2" max="2" width="11.265625" style="59" customWidth="1"/>
    <col min="3" max="3" width="10.73046875" style="59" customWidth="1"/>
    <col min="4" max="4" width="10.3984375" style="59" bestFit="1" customWidth="1"/>
    <col min="5" max="5" width="9.86328125" style="59" customWidth="1"/>
    <col min="6" max="6" width="12.59765625" style="59" customWidth="1"/>
    <col min="7" max="16384" width="9.1328125" style="59"/>
  </cols>
  <sheetData>
    <row r="1" spans="2:7" x14ac:dyDescent="0.45">
      <c r="B1" s="64" t="s">
        <v>43</v>
      </c>
    </row>
    <row r="3" spans="2:7" x14ac:dyDescent="0.45">
      <c r="B3" s="60"/>
    </row>
    <row r="4" spans="2:7" x14ac:dyDescent="0.45">
      <c r="B4" s="59" t="s">
        <v>44</v>
      </c>
      <c r="C4" s="65">
        <f>'Accounting Statement'!D15</f>
        <v>14804</v>
      </c>
      <c r="D4" s="59" t="s">
        <v>45</v>
      </c>
      <c r="E4" s="65">
        <f>'Accounting Statement'!D10</f>
        <v>10722</v>
      </c>
    </row>
    <row r="6" spans="2:7" x14ac:dyDescent="0.45">
      <c r="D6" s="66"/>
    </row>
    <row r="7" spans="2:7" x14ac:dyDescent="0.45">
      <c r="E7" s="67"/>
    </row>
    <row r="8" spans="2:7" x14ac:dyDescent="0.45">
      <c r="E8" s="60" t="s">
        <v>46</v>
      </c>
      <c r="F8" s="60" t="s">
        <v>46</v>
      </c>
      <c r="G8" s="60" t="s">
        <v>46</v>
      </c>
    </row>
    <row r="9" spans="2:7" x14ac:dyDescent="0.45">
      <c r="B9" s="60" t="s">
        <v>47</v>
      </c>
    </row>
    <row r="10" spans="2:7" x14ac:dyDescent="0.45">
      <c r="C10" s="61" t="s">
        <v>73</v>
      </c>
      <c r="E10" s="82">
        <v>5243.48</v>
      </c>
    </row>
    <row r="11" spans="2:7" x14ac:dyDescent="0.45">
      <c r="C11" s="61" t="s">
        <v>48</v>
      </c>
      <c r="E11" s="61"/>
    </row>
    <row r="12" spans="2:7" x14ac:dyDescent="0.45">
      <c r="C12" s="61" t="s">
        <v>49</v>
      </c>
      <c r="E12" s="61"/>
    </row>
    <row r="13" spans="2:7" x14ac:dyDescent="0.45">
      <c r="C13" s="61" t="s">
        <v>50</v>
      </c>
      <c r="E13" s="61"/>
    </row>
    <row r="14" spans="2:7" x14ac:dyDescent="0.45">
      <c r="C14" s="61" t="s">
        <v>51</v>
      </c>
      <c r="E14" s="61"/>
    </row>
    <row r="15" spans="2:7" x14ac:dyDescent="0.45">
      <c r="C15" s="61" t="s">
        <v>52</v>
      </c>
      <c r="E15" s="61"/>
    </row>
    <row r="16" spans="2:7" x14ac:dyDescent="0.45">
      <c r="C16" s="61" t="s">
        <v>53</v>
      </c>
      <c r="E16" s="61"/>
    </row>
    <row r="17" spans="2:7" x14ac:dyDescent="0.45">
      <c r="F17" s="62">
        <f>SUM(E10:E16)</f>
        <v>5243.48</v>
      </c>
    </row>
    <row r="19" spans="2:7" x14ac:dyDescent="0.45">
      <c r="B19" s="60" t="s">
        <v>54</v>
      </c>
      <c r="E19" s="61">
        <v>9560.6200000000008</v>
      </c>
    </row>
    <row r="20" spans="2:7" x14ac:dyDescent="0.45">
      <c r="F20" s="62">
        <f>E19</f>
        <v>9560.6200000000008</v>
      </c>
    </row>
    <row r="21" spans="2:7" ht="14.65" thickBot="1" x14ac:dyDescent="0.5">
      <c r="B21" s="60" t="s">
        <v>55</v>
      </c>
      <c r="G21" s="63">
        <f>F17+F20</f>
        <v>14804.1</v>
      </c>
    </row>
    <row r="22" spans="2:7" ht="14.65" thickTop="1" x14ac:dyDescent="0.45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221A-D155-4F57-8165-8FD93BE21DA1}">
  <sheetPr>
    <pageSetUpPr fitToPage="1"/>
  </sheetPr>
  <dimension ref="A1:L40"/>
  <sheetViews>
    <sheetView workbookViewId="0">
      <selection activeCell="C37" sqref="C37"/>
    </sheetView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  <col min="7" max="7" width="22" bestFit="1" customWidth="1"/>
    <col min="8" max="8" width="13.73046875" customWidth="1"/>
  </cols>
  <sheetData>
    <row r="1" spans="1:8" x14ac:dyDescent="0.45">
      <c r="B1" s="15" t="s">
        <v>10</v>
      </c>
    </row>
    <row r="3" spans="1:8" x14ac:dyDescent="0.45">
      <c r="B3" s="8"/>
    </row>
    <row r="4" spans="1:8" x14ac:dyDescent="0.45">
      <c r="B4" t="s">
        <v>57</v>
      </c>
      <c r="C4" s="36">
        <f>'Accounting Statement'!C18</f>
        <v>46827</v>
      </c>
      <c r="D4" t="s">
        <v>69</v>
      </c>
      <c r="E4" s="36">
        <f>'Accounting Statement'!D18</f>
        <v>46427</v>
      </c>
    </row>
    <row r="6" spans="1:8" x14ac:dyDescent="0.45">
      <c r="D6" t="s">
        <v>3</v>
      </c>
      <c r="E6" s="1">
        <f>E4-C4</f>
        <v>-400</v>
      </c>
    </row>
    <row r="7" spans="1:8" x14ac:dyDescent="0.45">
      <c r="D7" t="s">
        <v>37</v>
      </c>
      <c r="E7" s="6">
        <f>IF(AND(C4=0,E4=0),0,IF(C4=0,1,IF(E4=0,-1,(E4-C4)/C4)))</f>
        <v>-8.5420804236871883E-3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45">
      <c r="B9" s="8" t="s">
        <v>5</v>
      </c>
    </row>
    <row r="10" spans="1:8" x14ac:dyDescent="0.45">
      <c r="B10" s="19" t="s">
        <v>11</v>
      </c>
    </row>
    <row r="11" spans="1:8" x14ac:dyDescent="0.45">
      <c r="B11" s="18" t="s">
        <v>61</v>
      </c>
    </row>
    <row r="12" spans="1:8" s="3" customFormat="1" ht="26.25" customHeight="1" x14ac:dyDescent="0.45">
      <c r="B12" s="4" t="s">
        <v>58</v>
      </c>
      <c r="C12" s="4" t="s">
        <v>70</v>
      </c>
      <c r="D12" s="5" t="s">
        <v>3</v>
      </c>
      <c r="E12" s="91" t="s">
        <v>1</v>
      </c>
      <c r="F12" s="92"/>
      <c r="G12" s="72" t="s">
        <v>64</v>
      </c>
      <c r="H12" s="73" t="s">
        <v>65</v>
      </c>
    </row>
    <row r="13" spans="1:8" s="17" customFormat="1" x14ac:dyDescent="0.45">
      <c r="A13" s="16"/>
      <c r="B13" s="13"/>
      <c r="C13" s="13"/>
      <c r="D13" s="13">
        <f>C13-B13</f>
        <v>0</v>
      </c>
      <c r="E13" s="93"/>
      <c r="F13" s="94"/>
      <c r="G13" s="16"/>
    </row>
    <row r="14" spans="1:8" s="11" customFormat="1" x14ac:dyDescent="0.45">
      <c r="B14" s="12"/>
      <c r="C14" s="12"/>
      <c r="D14" s="13">
        <f t="shared" ref="D14:D27" si="0">C14-B14</f>
        <v>0</v>
      </c>
      <c r="E14" s="88"/>
      <c r="F14" s="89"/>
    </row>
    <row r="15" spans="1:8" s="11" customFormat="1" x14ac:dyDescent="0.45">
      <c r="B15" s="12"/>
      <c r="C15" s="12"/>
      <c r="D15" s="13">
        <f t="shared" si="0"/>
        <v>0</v>
      </c>
      <c r="E15" s="88"/>
      <c r="F15" s="89"/>
    </row>
    <row r="16" spans="1:8" s="11" customFormat="1" x14ac:dyDescent="0.45">
      <c r="B16" s="12"/>
      <c r="C16" s="12"/>
      <c r="D16" s="13">
        <f t="shared" si="0"/>
        <v>0</v>
      </c>
      <c r="E16" s="88"/>
      <c r="F16" s="89"/>
    </row>
    <row r="17" spans="1:12" s="11" customFormat="1" x14ac:dyDescent="0.45">
      <c r="B17" s="12"/>
      <c r="C17" s="12"/>
      <c r="D17" s="13">
        <f t="shared" si="0"/>
        <v>0</v>
      </c>
      <c r="E17" s="88"/>
      <c r="F17" s="89"/>
    </row>
    <row r="18" spans="1:12" s="11" customFormat="1" x14ac:dyDescent="0.45">
      <c r="B18" s="12"/>
      <c r="C18" s="12"/>
      <c r="D18" s="13">
        <f t="shared" si="0"/>
        <v>0</v>
      </c>
      <c r="E18" s="88"/>
      <c r="F18" s="89"/>
      <c r="L18" s="20"/>
    </row>
    <row r="19" spans="1:12" s="11" customFormat="1" x14ac:dyDescent="0.45">
      <c r="B19" s="12"/>
      <c r="C19" s="12"/>
      <c r="D19" s="13">
        <f t="shared" si="0"/>
        <v>0</v>
      </c>
      <c r="E19" s="88"/>
      <c r="F19" s="89"/>
    </row>
    <row r="20" spans="1:12" s="11" customFormat="1" x14ac:dyDescent="0.45">
      <c r="B20" s="12"/>
      <c r="C20" s="12"/>
      <c r="D20" s="13">
        <f t="shared" si="0"/>
        <v>0</v>
      </c>
      <c r="E20" s="88"/>
      <c r="F20" s="89"/>
    </row>
    <row r="21" spans="1:12" s="11" customFormat="1" x14ac:dyDescent="0.45">
      <c r="B21" s="12"/>
      <c r="C21" s="12"/>
      <c r="D21" s="13">
        <f t="shared" si="0"/>
        <v>0</v>
      </c>
      <c r="E21" s="88"/>
      <c r="F21" s="89"/>
    </row>
    <row r="22" spans="1:12" s="11" customFormat="1" x14ac:dyDescent="0.45">
      <c r="B22" s="12"/>
      <c r="C22" s="12"/>
      <c r="D22" s="13">
        <f t="shared" si="0"/>
        <v>0</v>
      </c>
      <c r="E22" s="88"/>
      <c r="F22" s="89"/>
    </row>
    <row r="23" spans="1:12" s="11" customFormat="1" x14ac:dyDescent="0.45">
      <c r="B23" s="12"/>
      <c r="C23" s="12"/>
      <c r="D23" s="13">
        <f t="shared" si="0"/>
        <v>0</v>
      </c>
      <c r="E23" s="88"/>
      <c r="F23" s="89"/>
    </row>
    <row r="24" spans="1:12" s="11" customFormat="1" x14ac:dyDescent="0.45">
      <c r="B24" s="12"/>
      <c r="C24" s="12"/>
      <c r="D24" s="13">
        <f t="shared" si="0"/>
        <v>0</v>
      </c>
      <c r="E24" s="88"/>
      <c r="F24" s="89"/>
    </row>
    <row r="25" spans="1:12" s="11" customFormat="1" x14ac:dyDescent="0.45">
      <c r="B25" s="12"/>
      <c r="C25" s="12"/>
      <c r="D25" s="13">
        <f t="shared" si="0"/>
        <v>0</v>
      </c>
      <c r="E25" s="88"/>
      <c r="F25" s="89"/>
    </row>
    <row r="26" spans="1:12" s="11" customFormat="1" x14ac:dyDescent="0.45">
      <c r="B26" s="12"/>
      <c r="C26" s="12"/>
      <c r="D26" s="13">
        <f t="shared" si="0"/>
        <v>0</v>
      </c>
      <c r="E26" s="88"/>
      <c r="F26" s="89"/>
    </row>
    <row r="27" spans="1:12" s="11" customFormat="1" x14ac:dyDescent="0.45">
      <c r="B27" s="12"/>
      <c r="C27" s="12"/>
      <c r="D27" s="13">
        <f t="shared" si="0"/>
        <v>0</v>
      </c>
      <c r="E27" s="88"/>
      <c r="F27" s="89"/>
    </row>
    <row r="28" spans="1:12" x14ac:dyDescent="0.45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90"/>
      <c r="F28" s="89"/>
      <c r="G28" s="7"/>
    </row>
    <row r="29" spans="1:12" x14ac:dyDescent="0.45">
      <c r="H29" s="2"/>
    </row>
    <row r="30" spans="1:12" x14ac:dyDescent="0.45">
      <c r="A30" s="14" t="s">
        <v>4</v>
      </c>
      <c r="F30" s="7"/>
    </row>
    <row r="32" spans="1:12" x14ac:dyDescent="0.45">
      <c r="B32" s="18" t="s">
        <v>62</v>
      </c>
    </row>
    <row r="33" spans="1:8" x14ac:dyDescent="0.45">
      <c r="B33" t="s">
        <v>66</v>
      </c>
    </row>
    <row r="34" spans="1:8" x14ac:dyDescent="0.45">
      <c r="B34" t="s">
        <v>57</v>
      </c>
      <c r="C34" s="36">
        <f>'Accounting Statement'!C47</f>
        <v>0</v>
      </c>
      <c r="D34" t="s">
        <v>69</v>
      </c>
      <c r="E34" s="36">
        <f>'Accounting Statement'!D47</f>
        <v>0</v>
      </c>
    </row>
    <row r="36" spans="1:8" ht="28.5" x14ac:dyDescent="0.45">
      <c r="A36" s="3"/>
      <c r="B36" s="4" t="s">
        <v>58</v>
      </c>
      <c r="C36" s="4" t="s">
        <v>70</v>
      </c>
      <c r="D36" s="5" t="s">
        <v>3</v>
      </c>
      <c r="E36" s="91" t="s">
        <v>1</v>
      </c>
      <c r="F36" s="92"/>
      <c r="G36" s="72" t="s">
        <v>64</v>
      </c>
      <c r="H36" s="73" t="s">
        <v>65</v>
      </c>
    </row>
    <row r="37" spans="1:8" x14ac:dyDescent="0.45">
      <c r="A37" s="16"/>
      <c r="B37" s="13"/>
      <c r="C37" s="13"/>
      <c r="D37" s="13">
        <f>C37-B37</f>
        <v>0</v>
      </c>
      <c r="E37" s="93"/>
      <c r="F37" s="94"/>
      <c r="G37" s="16"/>
      <c r="H37" s="17"/>
    </row>
    <row r="38" spans="1:8" x14ac:dyDescent="0.45">
      <c r="A38" s="11"/>
      <c r="B38" s="12"/>
      <c r="C38" s="12"/>
      <c r="D38" s="13">
        <f t="shared" ref="D38:D39" si="1">C38-B38</f>
        <v>0</v>
      </c>
      <c r="E38" s="88"/>
      <c r="F38" s="89"/>
      <c r="G38" s="11"/>
      <c r="H38" s="11"/>
    </row>
    <row r="39" spans="1:8" x14ac:dyDescent="0.45">
      <c r="A39" s="11"/>
      <c r="B39" s="12"/>
      <c r="C39" s="12"/>
      <c r="D39" s="13">
        <f t="shared" si="1"/>
        <v>0</v>
      </c>
      <c r="E39" s="88"/>
      <c r="F39" s="89"/>
      <c r="G39" s="11"/>
      <c r="H39" s="11"/>
    </row>
    <row r="40" spans="1:8" x14ac:dyDescent="0.45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90"/>
      <c r="F40" s="89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B083-BAB5-4F60-9BA4-1813101D1082}">
  <sheetPr>
    <pageSetUpPr fitToPage="1"/>
  </sheetPr>
  <dimension ref="A1:H24"/>
  <sheetViews>
    <sheetView workbookViewId="0"/>
  </sheetViews>
  <sheetFormatPr defaultRowHeight="14.25" x14ac:dyDescent="0.45"/>
  <cols>
    <col min="1" max="1" width="6.86328125" bestFit="1" customWidth="1"/>
    <col min="2" max="2" width="11.265625" customWidth="1"/>
    <col min="3" max="3" width="10.73046875" customWidth="1"/>
    <col min="4" max="4" width="10.3984375" bestFit="1" customWidth="1"/>
    <col min="5" max="5" width="9.86328125" customWidth="1"/>
    <col min="6" max="6" width="70.73046875" bestFit="1" customWidth="1"/>
  </cols>
  <sheetData>
    <row r="1" spans="1:7" x14ac:dyDescent="0.45">
      <c r="A1" t="s">
        <v>71</v>
      </c>
    </row>
    <row r="3" spans="1:7" x14ac:dyDescent="0.45">
      <c r="B3" s="15" t="s">
        <v>12</v>
      </c>
    </row>
    <row r="5" spans="1:7" x14ac:dyDescent="0.45">
      <c r="B5" s="8"/>
    </row>
    <row r="6" spans="1:7" x14ac:dyDescent="0.45">
      <c r="B6" t="s">
        <v>57</v>
      </c>
      <c r="C6" s="36">
        <f>'Accounting Statement'!C19</f>
        <v>0</v>
      </c>
      <c r="D6" t="s">
        <v>69</v>
      </c>
      <c r="E6" s="36">
        <f>'Accounting Statement'!D19</f>
        <v>0</v>
      </c>
    </row>
    <row r="8" spans="1:7" x14ac:dyDescent="0.45">
      <c r="D8" t="s">
        <v>3</v>
      </c>
      <c r="E8" s="1">
        <f>F6-C6</f>
        <v>0</v>
      </c>
    </row>
    <row r="9" spans="1:7" x14ac:dyDescent="0.45">
      <c r="E9" s="6">
        <f>IF(AND(C6=0,E6=0),0,IF(C6=0,1,IF(E6=0,-1,(E6-C6)/C6)))</f>
        <v>0</v>
      </c>
      <c r="F9" t="str">
        <f>IF(D14&lt;-0.15,"yes explain",IF(D14&gt;0.15,"Yes explain","No explanation required"))</f>
        <v>No explanation required</v>
      </c>
    </row>
    <row r="11" spans="1:7" x14ac:dyDescent="0.45">
      <c r="B11" s="8" t="s">
        <v>5</v>
      </c>
    </row>
    <row r="12" spans="1:7" x14ac:dyDescent="0.45">
      <c r="B12" s="18" t="s">
        <v>63</v>
      </c>
    </row>
    <row r="13" spans="1:7" s="3" customFormat="1" ht="26.65" x14ac:dyDescent="0.45">
      <c r="B13" s="4" t="s">
        <v>58</v>
      </c>
      <c r="C13" s="4" t="s">
        <v>70</v>
      </c>
      <c r="D13" s="5" t="s">
        <v>3</v>
      </c>
      <c r="E13" s="91" t="s">
        <v>1</v>
      </c>
      <c r="F13" s="92"/>
    </row>
    <row r="14" spans="1:7" s="17" customFormat="1" x14ac:dyDescent="0.45">
      <c r="A14" s="16"/>
      <c r="B14" s="13"/>
      <c r="C14" s="13"/>
      <c r="D14" s="13">
        <f>C14-B14</f>
        <v>0</v>
      </c>
      <c r="E14" s="93"/>
      <c r="F14" s="94"/>
      <c r="G14" s="16"/>
    </row>
    <row r="15" spans="1:7" s="11" customFormat="1" x14ac:dyDescent="0.45">
      <c r="B15" s="12"/>
      <c r="C15" s="12"/>
      <c r="D15" s="13">
        <f t="shared" ref="D15:D20" si="0">C15-B15</f>
        <v>0</v>
      </c>
      <c r="E15" s="88"/>
      <c r="F15" s="89"/>
    </row>
    <row r="16" spans="1:7" s="11" customFormat="1" x14ac:dyDescent="0.45">
      <c r="B16" s="12"/>
      <c r="C16" s="12"/>
      <c r="D16" s="13">
        <f t="shared" si="0"/>
        <v>0</v>
      </c>
      <c r="E16" s="88"/>
      <c r="F16" s="89"/>
    </row>
    <row r="17" spans="1:8" s="11" customFormat="1" x14ac:dyDescent="0.45">
      <c r="B17" s="12"/>
      <c r="C17" s="12"/>
      <c r="D17" s="13">
        <f t="shared" si="0"/>
        <v>0</v>
      </c>
      <c r="E17" s="88"/>
      <c r="F17" s="89"/>
    </row>
    <row r="18" spans="1:8" s="11" customFormat="1" x14ac:dyDescent="0.45">
      <c r="B18" s="12"/>
      <c r="C18" s="12"/>
      <c r="D18" s="13">
        <f t="shared" si="0"/>
        <v>0</v>
      </c>
      <c r="E18" s="88"/>
      <c r="F18" s="89"/>
    </row>
    <row r="19" spans="1:8" s="11" customFormat="1" x14ac:dyDescent="0.45">
      <c r="B19" s="12"/>
      <c r="C19" s="12"/>
      <c r="D19" s="13">
        <f t="shared" si="0"/>
        <v>0</v>
      </c>
      <c r="E19" s="88"/>
      <c r="F19" s="89"/>
    </row>
    <row r="20" spans="1:8" s="11" customFormat="1" x14ac:dyDescent="0.45">
      <c r="B20" s="12"/>
      <c r="C20" s="12"/>
      <c r="D20" s="13">
        <f t="shared" si="0"/>
        <v>0</v>
      </c>
      <c r="E20" s="88"/>
      <c r="F20" s="89"/>
    </row>
    <row r="21" spans="1:8" x14ac:dyDescent="0.45">
      <c r="A21" s="9" t="s">
        <v>0</v>
      </c>
      <c r="B21" s="10">
        <f>SUM(B14:B20)</f>
        <v>0</v>
      </c>
      <c r="C21" s="10">
        <f>SUM(C14:C20)</f>
        <v>0</v>
      </c>
      <c r="D21" s="10">
        <f>SUM(D14:D20)</f>
        <v>0</v>
      </c>
      <c r="E21" s="90"/>
      <c r="F21" s="89"/>
      <c r="G21" s="7"/>
    </row>
    <row r="22" spans="1:8" x14ac:dyDescent="0.45">
      <c r="H22" s="2"/>
    </row>
    <row r="23" spans="1:8" x14ac:dyDescent="0.45">
      <c r="F23" s="7"/>
    </row>
    <row r="24" spans="1:8" x14ac:dyDescent="0.45">
      <c r="A24" s="14" t="s">
        <v>4</v>
      </c>
    </row>
  </sheetData>
  <mergeCells count="9">
    <mergeCell ref="E19:F19"/>
    <mergeCell ref="E20:F20"/>
    <mergeCell ref="E21:F21"/>
    <mergeCell ref="E16:F16"/>
    <mergeCell ref="E13:F13"/>
    <mergeCell ref="E14:F14"/>
    <mergeCell ref="E15:F15"/>
    <mergeCell ref="E17:F17"/>
    <mergeCell ref="E18:F1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Debbie Hollings</cp:lastModifiedBy>
  <cp:lastPrinted>2025-06-23T14:46:13Z</cp:lastPrinted>
  <dcterms:created xsi:type="dcterms:W3CDTF">2023-03-10T09:35:56Z</dcterms:created>
  <dcterms:modified xsi:type="dcterms:W3CDTF">2025-06-23T14:48:15Z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